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Фа'!$A$1:$AH$31</definedName>
  </definedNames>
  <calcPr calcId="14562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19" i="4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Z19" i="4"/>
  <c r="AA19" i="4" s="1"/>
  <c r="Z15" i="4"/>
  <c r="AA15" i="4" s="1"/>
  <c r="Z11" i="4"/>
  <c r="AA11" i="4" s="1"/>
  <c r="AB19" i="4"/>
  <c r="AB15" i="4"/>
  <c r="AB11" i="4"/>
  <c r="R18" i="4"/>
  <c r="S18" i="4" s="1"/>
  <c r="R14" i="4"/>
  <c r="S14" i="4" s="1"/>
  <c r="R10" i="4"/>
  <c r="S10" i="4" s="1"/>
  <c r="Z18" i="4"/>
  <c r="AA18" i="4" s="1"/>
  <c r="Z14" i="4"/>
  <c r="AA14" i="4" s="1"/>
  <c r="Z10" i="4"/>
  <c r="AA10" i="4" s="1"/>
  <c r="AB18" i="4"/>
  <c r="AB14" i="4"/>
  <c r="AB10" i="4"/>
  <c r="R17" i="4"/>
  <c r="S17" i="4" s="1"/>
  <c r="R13" i="4"/>
  <c r="S13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Z6" i="4" l="1"/>
  <c r="AA6" i="4" s="1"/>
  <c r="R6" i="4"/>
  <c r="S6" i="4" s="1"/>
  <c r="AB7" i="4"/>
  <c r="Z7" i="4"/>
  <c r="AA7" i="4" s="1"/>
  <c r="R7" i="4"/>
  <c r="S7" i="4" s="1"/>
  <c r="R9" i="4"/>
  <c r="S9" i="4" s="1"/>
  <c r="AB8" i="4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<sst xmlns="http://schemas.openxmlformats.org/spreadsheetml/2006/main" count="218" uniqueCount="89">
  <si>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</si>
  <si>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</si>
  <si>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</si>
  <si>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</si>
  <si>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</si>
  <si>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</si>
  <si>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</si>
  <si>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</si>
  <si>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</si>
  <si>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</si>
  <si>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</si>
  <si>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</si>
  <si>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</si>
  <si>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</si>
  <si>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</si>
  <si>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</si>
  <si>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</si>
  <si>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</si>
  <si>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</si>
  <si>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</si>
  <si>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</si>
  <si>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</si>
  <si>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</si>
  <si>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</si>
  <si>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мерность ИВЦельности ИВО</t>
  </si>
  <si>
    <t>ст.13х16</t>
  </si>
  <si>
    <t xml:space="preserve"> Ч-к Р-ти Творящ Синтеза ИВО</t>
  </si>
  <si>
    <t>Ч-к ВЦР Полн Сов-в ИВО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</si>
  <si>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</si>
  <si>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</si>
  <si>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</si>
  <si>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</si>
  <si>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</si>
  <si>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</si>
  <si>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</si>
  <si>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</si>
  <si>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</si>
  <si>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</si>
  <si>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</si>
  <si>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</si>
  <si>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</si>
  <si>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</si>
  <si>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</si>
  <si>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</si>
  <si>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</si>
  <si>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</si>
  <si>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 xml:space="preserve">Основание:   </t>
  </si>
  <si>
    <t>Совершенн.Физич Тело (ст.3х16)</t>
  </si>
  <si>
    <t>СовершенноеФизич Тело (ст.6х16)</t>
  </si>
  <si>
    <t>Совершенн.Физич Тело (ст.9х16)</t>
  </si>
  <si>
    <t>Мерность Совершенного Физического Тела ИВО</t>
  </si>
  <si>
    <t xml:space="preserve">Расп 9 п 9 </t>
  </si>
  <si>
    <t>Расп 9 п 9</t>
  </si>
  <si>
    <t xml:space="preserve"> Расп 9 п 9</t>
  </si>
  <si>
    <t>Аппараты- Синтез Полномочия Совершенств ИВ Си Полномочия Совершенств ИВО</t>
  </si>
  <si>
    <t>Частность- Имперация ИВ Полномочия Совершенств ИВО</t>
  </si>
  <si>
    <t>Истинность Атмики ВЦ Синтеза Полном-й Соверш-в ИВО</t>
  </si>
  <si>
    <t>Истинность Матики ВЦ Синтеза Полном-й Совершеств ИВО</t>
  </si>
  <si>
    <t>Истинность Астралики Полномочий Совершенств  ИВО</t>
  </si>
  <si>
    <r>
      <t xml:space="preserve"> </t>
    </r>
    <r>
      <rPr>
        <b/>
        <sz val="18"/>
        <color theme="1"/>
        <rFont val="Arial Cyr"/>
        <charset val="204"/>
      </rPr>
      <t>Таблица расчётов мерностей 174  Части - Полномочия Совершенств ИВО Служащего Творения ИВДИВО 16-ричным ракурсом развития</t>
    </r>
  </si>
  <si>
    <t>Мерность минимального явления Частностей Аппаратов Систем 174 Части ИВО _ Полномочия Совершенств ИВО</t>
  </si>
  <si>
    <t>Этал. Аппараты Систем 174ч./адрес в столпе 16384-цы ИВО/</t>
  </si>
  <si>
    <t xml:space="preserve"> Этал.Частности Аппаратов Систем 174ч. ИВО /адрес в столпе 16384-цы ИВО/</t>
  </si>
  <si>
    <t>Мерность минимального явления Аппаратов Систем 174Части ИВО</t>
  </si>
  <si>
    <t xml:space="preserve"> Этал. Системы 174 Части ИВО /адрес в столпе 16384-цы ИВО/                          </t>
  </si>
  <si>
    <t>Мерность минимального явления Систем 174 Части ИВО- Полномочия Совершенств ИВО</t>
  </si>
  <si>
    <t>174 Часть в 256р 4096частей 16-ти ракурсно /адрес в столпе 16384-цы ИВО /</t>
  </si>
  <si>
    <t>Базовая мерность 174 Части /без Систем, Аппаратов, Частностей/</t>
  </si>
  <si>
    <t>Мерность 174 Части ИВО /Частности+Аппараты+ Системы +Часть/</t>
  </si>
  <si>
    <t>Истинность Ятики ВЦ Синтеза Полном-й Совершенств ИВО</t>
  </si>
  <si>
    <t>Истинность Самоорганизации ВЦ Си Полном-й Совершенств</t>
  </si>
  <si>
    <t>Истинность Пространства ВЦСи Полном-й Совершенств ИВО</t>
  </si>
  <si>
    <t>Истинность Формы ВЦ Синтеза Полном-й Совершенств ИВО</t>
  </si>
  <si>
    <t>Истинность Принципа ВЦ Синтеза Полном-й Совершенств ИВО</t>
  </si>
  <si>
    <t xml:space="preserve"> Истинность Духа ВЦ Синтеза Полном-й Совершенств ИВО</t>
  </si>
  <si>
    <t>Истинность Закона ВЦ Синтеза Полном-й Совершенств ИВО</t>
  </si>
  <si>
    <t>Истинность Константности ВЦ Синтеза Полн-й Совершенств</t>
  </si>
  <si>
    <t>Истинность Сверхпассионарности ВЦСи Полном. Совершенств</t>
  </si>
  <si>
    <t>Истинность Вершения ВЦ Синтеза Полном-й Соверш-в ИВО</t>
  </si>
  <si>
    <t>Истинность Пробуждения ВЦСи Полном-й Совершенств ИВО</t>
  </si>
  <si>
    <t>Истинность Созидания ВЦСи Полном-й Совершенств ИВО</t>
  </si>
  <si>
    <t>Истинность Воли ВЦСинтеза Полном-й Совершенств ИВО</t>
  </si>
  <si>
    <t xml:space="preserve"> 3+5+7+9</t>
  </si>
  <si>
    <t>Расп 1 п 102  от 14.09.2018</t>
  </si>
  <si>
    <t>Расп 9 п 3,5,8,9 от 08.10 2018</t>
  </si>
  <si>
    <t xml:space="preserve"> Расп 8п9,77,78,82,85 от 06.09. 2018</t>
  </si>
  <si>
    <t>Системы 174ч.-Светотворённость Имперации ИВ Си Полномочий Совершенств ИВО</t>
  </si>
  <si>
    <t xml:space="preserve"> Основание: Расп 8 п 9</t>
  </si>
  <si>
    <t>Утверждаю. КХ 17102018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</si>
</sst>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sz val="20"/>
      <color theme="1"/>
      <name val="Arial Cyr"/>
      <charset val="204"/>
    </font>
    <font>
      <b/>
      <sz val="18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wrapText="1" shrinkToFit="1"/>
    </xf>
    <xf numFmtId="3" fontId="5" fillId="0" borderId="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3" xfId="0" applyFont="1" applyBorder="1"/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19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27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horizontal="center" vertical="center"/>
    </xf>
    <xf numFmtId="3" fontId="5" fillId="0" borderId="23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vertical="center"/>
    </xf>
    <xf numFmtId="0" fontId="2" fillId="0" borderId="3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25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center" vertical="center"/>
    </xf>
    <xf numFmtId="3" fontId="5" fillId="2" borderId="4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8"/>
  <sheetViews>
    <sheetView tabSelected="1" zoomScale="70" zoomScaleNormal="70" workbookViewId="0">
      <selection activeCell="AH2" sqref="AH2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3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6.7109375" style="3" customWidth="1"/>
    <col min="9" max="9" width="1.140625" style="3" hidden="1" customWidth="1"/>
    <col min="10" max="10" width="8.28515625" style="3" hidden="1" customWidth="1"/>
    <col min="11" max="11" width="18.710937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5.140625" style="3" customWidth="1"/>
    <col min="17" max="17" width="1.42578125" style="3" hidden="1" customWidth="1"/>
    <col min="18" max="18" width="20" style="3" hidden="1" customWidth="1"/>
    <col min="19" max="19" width="21.28515625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5.85546875" style="3" customWidth="1"/>
    <col min="25" max="25" width="18.42578125" style="3" hidden="1" customWidth="1"/>
    <col min="26" max="26" width="20" style="3" hidden="1" customWidth="1"/>
    <col min="27" max="27" width="26.85546875" style="3" customWidth="1"/>
    <col min="28" max="28" width="27.140625" style="3" customWidth="1"/>
    <col min="29" max="29" width="29.85546875" style="3" customWidth="1"/>
    <col min="30" max="30" width="29.28515625" style="3" hidden="1" customWidth="1"/>
    <col min="31" max="31" width="39.42578125" style="3" hidden="1" customWidth="1"/>
    <col min="32" max="32" width="16.7109375" style="3" customWidth="1"/>
    <col min="33" max="33" width="16.85546875" style="4" customWidth="1"/>
    <col min="34" max="34" width="79.140625" style="3" customWidth="1"/>
    <col min="35" max="16384" width="9.140625" style="3"/>
  </cols>
  <sheetData>
    <row r="1" spans="1:88" s="2" customFormat="1" ht="48" customHeight="1" x14ac:dyDescent="0.25">
      <c r="A1" s="134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04"/>
      <c r="AJ1" s="2" t="s">
        <v>0</v>
      </c>
    </row>
    <row r="2" spans="1:88" s="2" customFormat="1" ht="28.5" thickBot="1" x14ac:dyDescent="0.45">
      <c r="A2" s="22"/>
      <c r="B2" s="23" t="s">
        <v>0</v>
      </c>
      <c r="C2" s="75"/>
      <c r="D2" s="103"/>
      <c r="E2" s="40"/>
      <c r="F2" s="40"/>
      <c r="G2" s="40"/>
      <c r="H2" s="40"/>
      <c r="I2" s="40"/>
      <c r="J2" s="40"/>
      <c r="K2" s="22"/>
      <c r="L2" s="40"/>
      <c r="M2" s="40"/>
      <c r="N2" s="40"/>
      <c r="O2" s="40"/>
      <c r="P2" s="40"/>
      <c r="Q2" s="40"/>
      <c r="R2" s="40"/>
      <c r="S2" s="22"/>
      <c r="T2" s="40"/>
      <c r="U2" s="40"/>
      <c r="V2" s="40"/>
      <c r="W2" s="40"/>
      <c r="X2" s="40"/>
      <c r="Y2" s="40"/>
      <c r="Z2" s="40"/>
      <c r="AA2" s="36" t="s">
        <v>0</v>
      </c>
      <c r="AE2" s="39"/>
      <c r="AF2" s="39"/>
      <c r="AG2" s="86"/>
      <c r="AH2" s="105" t="s">
        <v>88</v>
      </c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88" s="1" customFormat="1" ht="129" customHeight="1" x14ac:dyDescent="0.2">
      <c r="A3" s="141" t="s">
        <v>16</v>
      </c>
      <c r="B3" s="142"/>
      <c r="C3" s="107" t="s">
        <v>62</v>
      </c>
      <c r="D3" s="136" t="s">
        <v>60</v>
      </c>
      <c r="E3" s="136"/>
      <c r="F3" s="136"/>
      <c r="G3" s="136"/>
      <c r="H3" s="136"/>
      <c r="I3" s="137"/>
      <c r="J3" s="108"/>
      <c r="K3" s="127" t="s">
        <v>61</v>
      </c>
      <c r="L3" s="136" t="s">
        <v>63</v>
      </c>
      <c r="M3" s="136"/>
      <c r="N3" s="136"/>
      <c r="O3" s="136"/>
      <c r="P3" s="136"/>
      <c r="Q3" s="137"/>
      <c r="R3" s="108"/>
      <c r="S3" s="127" t="s">
        <v>64</v>
      </c>
      <c r="T3" s="136" t="s">
        <v>65</v>
      </c>
      <c r="U3" s="136"/>
      <c r="V3" s="136"/>
      <c r="W3" s="136"/>
      <c r="X3" s="136"/>
      <c r="Y3" s="137"/>
      <c r="Z3" s="108"/>
      <c r="AA3" s="130" t="s">
        <v>66</v>
      </c>
      <c r="AB3" s="109" t="s">
        <v>67</v>
      </c>
      <c r="AC3" s="110" t="s">
        <v>68</v>
      </c>
      <c r="AD3" s="111" t="s">
        <v>50</v>
      </c>
      <c r="AE3" s="112" t="s">
        <v>29</v>
      </c>
      <c r="AF3" s="145" t="s">
        <v>23</v>
      </c>
      <c r="AG3" s="146"/>
      <c r="AH3" s="147"/>
      <c r="AI3" s="37"/>
      <c r="AJ3" s="37"/>
      <c r="AK3" s="37"/>
      <c r="AL3" s="74" t="s">
        <v>0</v>
      </c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</row>
    <row r="4" spans="1:88" s="1" customFormat="1" ht="39.75" customHeight="1" thickBot="1" x14ac:dyDescent="0.25">
      <c r="A4" s="151" t="s">
        <v>87</v>
      </c>
      <c r="B4" s="152"/>
      <c r="C4" s="119" t="s">
        <v>19</v>
      </c>
      <c r="D4" s="138" t="s">
        <v>51</v>
      </c>
      <c r="E4" s="139"/>
      <c r="F4" s="139"/>
      <c r="G4" s="139"/>
      <c r="H4" s="140"/>
      <c r="I4" s="120" t="s">
        <v>47</v>
      </c>
      <c r="J4" s="121"/>
      <c r="K4" s="128" t="s">
        <v>19</v>
      </c>
      <c r="L4" s="138" t="s">
        <v>52</v>
      </c>
      <c r="M4" s="139"/>
      <c r="N4" s="139"/>
      <c r="O4" s="139"/>
      <c r="P4" s="140"/>
      <c r="Q4" s="120" t="s">
        <v>48</v>
      </c>
      <c r="R4" s="122"/>
      <c r="S4" s="119" t="s">
        <v>19</v>
      </c>
      <c r="T4" s="138" t="s">
        <v>53</v>
      </c>
      <c r="U4" s="139"/>
      <c r="V4" s="139"/>
      <c r="W4" s="139"/>
      <c r="X4" s="140"/>
      <c r="Y4" s="120" t="s">
        <v>49</v>
      </c>
      <c r="Z4" s="122"/>
      <c r="AA4" s="119" t="s">
        <v>19</v>
      </c>
      <c r="AB4" s="123" t="s">
        <v>53</v>
      </c>
      <c r="AC4" s="124" t="s">
        <v>82</v>
      </c>
      <c r="AD4" s="125" t="s">
        <v>25</v>
      </c>
      <c r="AE4" s="126" t="s">
        <v>28</v>
      </c>
      <c r="AF4" s="148" t="s">
        <v>20</v>
      </c>
      <c r="AG4" s="149"/>
      <c r="AH4" s="150"/>
      <c r="AI4" s="37"/>
      <c r="AJ4" s="37"/>
    </row>
    <row r="5" spans="1:88" s="1" customFormat="1" ht="24.75" customHeight="1" thickBot="1" x14ac:dyDescent="0.25">
      <c r="A5" s="143">
        <v>1</v>
      </c>
      <c r="B5" s="144"/>
      <c r="C5" s="113">
        <v>2</v>
      </c>
      <c r="D5" s="138">
        <v>3</v>
      </c>
      <c r="E5" s="139"/>
      <c r="F5" s="139"/>
      <c r="G5" s="139"/>
      <c r="H5" s="140"/>
      <c r="I5" s="114">
        <v>4</v>
      </c>
      <c r="J5" s="115"/>
      <c r="K5" s="129">
        <v>4</v>
      </c>
      <c r="L5" s="138">
        <v>5</v>
      </c>
      <c r="M5" s="139"/>
      <c r="N5" s="139"/>
      <c r="O5" s="139"/>
      <c r="P5" s="140"/>
      <c r="Q5" s="114">
        <v>7</v>
      </c>
      <c r="R5" s="116"/>
      <c r="S5" s="129">
        <v>6</v>
      </c>
      <c r="T5" s="138">
        <v>7</v>
      </c>
      <c r="U5" s="139"/>
      <c r="V5" s="139"/>
      <c r="W5" s="139"/>
      <c r="X5" s="140"/>
      <c r="Y5" s="114">
        <v>10</v>
      </c>
      <c r="Z5" s="116"/>
      <c r="AA5" s="131">
        <v>8</v>
      </c>
      <c r="AB5" s="132">
        <v>9</v>
      </c>
      <c r="AC5" s="117">
        <v>10</v>
      </c>
      <c r="AD5" s="118">
        <v>14</v>
      </c>
      <c r="AE5" s="88">
        <v>15</v>
      </c>
      <c r="AF5" s="133">
        <v>16385</v>
      </c>
      <c r="AG5" s="133">
        <v>20480</v>
      </c>
      <c r="AH5" s="98" t="s">
        <v>24</v>
      </c>
      <c r="AI5" s="37"/>
    </row>
    <row r="6" spans="1:88" s="1" customFormat="1" ht="29.25" customHeight="1" thickBot="1" x14ac:dyDescent="0.25">
      <c r="A6" s="6">
        <v>16</v>
      </c>
      <c r="B6" s="56" t="s">
        <v>14</v>
      </c>
      <c r="C6" s="60">
        <f t="shared" ref="C6:C19" si="0">C7+256</f>
        <v>4014</v>
      </c>
      <c r="D6" s="50">
        <f t="shared" ref="D6:D17" si="1">D7+256</f>
        <v>8109</v>
      </c>
      <c r="E6" s="51" t="s">
        <v>21</v>
      </c>
      <c r="F6" s="51">
        <f t="shared" ref="F6:F17" si="2">F7+1</f>
        <v>256</v>
      </c>
      <c r="G6" s="51" t="s">
        <v>22</v>
      </c>
      <c r="H6" s="52">
        <f t="shared" ref="H6:H17" si="3">D6*F6</f>
        <v>2075904</v>
      </c>
      <c r="I6" s="61">
        <f>H6*16</f>
        <v>33214464</v>
      </c>
      <c r="J6" s="60">
        <f t="shared" ref="J6:J19" si="4">J7+256</f>
        <v>8110</v>
      </c>
      <c r="K6" s="60" t="str">
        <f t="shared" ref="K6:K19" si="5">CONCATENATE(J6,".",C6)</f>
        <v>8110.4014</v>
      </c>
      <c r="L6" s="50">
        <f t="shared" ref="L6:L19" si="6">L7+256</f>
        <v>12205</v>
      </c>
      <c r="M6" s="51" t="s">
        <v>21</v>
      </c>
      <c r="N6" s="51">
        <f t="shared" ref="N6:N19" si="7">N7+1</f>
        <v>256</v>
      </c>
      <c r="O6" s="51" t="s">
        <v>22</v>
      </c>
      <c r="P6" s="52">
        <f t="shared" ref="P6:P19" si="8">L6*N6</f>
        <v>3124480</v>
      </c>
      <c r="Q6" s="61">
        <f>P6*16</f>
        <v>49991680</v>
      </c>
      <c r="R6" s="66">
        <f t="shared" ref="R6:R20" si="9">4096+4096+C6</f>
        <v>12206</v>
      </c>
      <c r="S6" s="60" t="str">
        <f t="shared" ref="S6:S20" si="10">CONCATENATE(R6,".",C6)</f>
        <v>12206.4014</v>
      </c>
      <c r="T6" s="50">
        <f t="shared" ref="T6:T19" si="11">T7+256</f>
        <v>16301</v>
      </c>
      <c r="U6" s="51" t="s">
        <v>21</v>
      </c>
      <c r="V6" s="51">
        <f t="shared" ref="V6:V19" si="12">V7+1</f>
        <v>256</v>
      </c>
      <c r="W6" s="51" t="s">
        <v>22</v>
      </c>
      <c r="X6" s="52">
        <f t="shared" ref="X6:X19" si="13">T6*V6</f>
        <v>4173056</v>
      </c>
      <c r="Y6" s="61">
        <f>X6*16</f>
        <v>66768896</v>
      </c>
      <c r="Z6" s="69">
        <f t="shared" ref="Z6:Z20" si="14">4096+4096+4096+C6</f>
        <v>16302</v>
      </c>
      <c r="AA6" s="60" t="str">
        <f t="shared" ref="AA6:AA20" si="15">CONCATENATE(Z6,".",C6)</f>
        <v>16302.4014</v>
      </c>
      <c r="AB6" s="26">
        <f t="shared" ref="AB6:AB17" si="16">16383+C6</f>
        <v>20397</v>
      </c>
      <c r="AC6" s="32">
        <f t="shared" ref="AC6:AC20" si="17">H6+P6+X6+AB6</f>
        <v>9393837</v>
      </c>
      <c r="AD6" s="71">
        <f t="shared" ref="AD6:AD20" si="18">AC6*16</f>
        <v>150301392</v>
      </c>
      <c r="AE6" s="90" t="s">
        <v>30</v>
      </c>
      <c r="AF6" s="77">
        <f t="shared" ref="AF6:AF19" si="19">AF7+256</f>
        <v>16302</v>
      </c>
      <c r="AG6" s="77">
        <f t="shared" ref="AG6:AG20" si="20">AF6+4095</f>
        <v>20397</v>
      </c>
      <c r="AH6" s="91" t="s">
        <v>81</v>
      </c>
      <c r="AI6" s="37"/>
    </row>
    <row r="7" spans="1:88" s="1" customFormat="1" ht="29.25" customHeight="1" thickBot="1" x14ac:dyDescent="0.25">
      <c r="A7" s="7">
        <v>15</v>
      </c>
      <c r="B7" s="43" t="s">
        <v>13</v>
      </c>
      <c r="C7" s="62">
        <f t="shared" si="0"/>
        <v>3758</v>
      </c>
      <c r="D7" s="48">
        <f t="shared" si="1"/>
        <v>7853</v>
      </c>
      <c r="E7" s="49" t="s">
        <v>21</v>
      </c>
      <c r="F7" s="49">
        <f t="shared" si="2"/>
        <v>255</v>
      </c>
      <c r="G7" s="49" t="s">
        <v>22</v>
      </c>
      <c r="H7" s="47">
        <f t="shared" si="3"/>
        <v>2002515</v>
      </c>
      <c r="I7" s="63">
        <f>H7*16</f>
        <v>32040240</v>
      </c>
      <c r="J7" s="62">
        <f t="shared" si="4"/>
        <v>7854</v>
      </c>
      <c r="K7" s="62" t="str">
        <f t="shared" si="5"/>
        <v>7854.3758</v>
      </c>
      <c r="L7" s="48">
        <f t="shared" si="6"/>
        <v>11949</v>
      </c>
      <c r="M7" s="49" t="s">
        <v>21</v>
      </c>
      <c r="N7" s="49">
        <f t="shared" si="7"/>
        <v>255</v>
      </c>
      <c r="O7" s="49" t="s">
        <v>22</v>
      </c>
      <c r="P7" s="47">
        <f t="shared" si="8"/>
        <v>3046995</v>
      </c>
      <c r="Q7" s="63">
        <f>P7*16</f>
        <v>48751920</v>
      </c>
      <c r="R7" s="66">
        <f t="shared" si="9"/>
        <v>11950</v>
      </c>
      <c r="S7" s="62" t="str">
        <f t="shared" si="10"/>
        <v>11950.3758</v>
      </c>
      <c r="T7" s="48">
        <f t="shared" si="11"/>
        <v>16045</v>
      </c>
      <c r="U7" s="49" t="s">
        <v>21</v>
      </c>
      <c r="V7" s="49">
        <f t="shared" si="12"/>
        <v>255</v>
      </c>
      <c r="W7" s="49" t="s">
        <v>22</v>
      </c>
      <c r="X7" s="47">
        <f t="shared" si="13"/>
        <v>4091475</v>
      </c>
      <c r="Y7" s="63">
        <f>X7*16</f>
        <v>65463600</v>
      </c>
      <c r="Z7" s="69">
        <f t="shared" si="14"/>
        <v>16046</v>
      </c>
      <c r="AA7" s="62" t="str">
        <f t="shared" si="15"/>
        <v>16046.3758</v>
      </c>
      <c r="AB7" s="27">
        <f t="shared" si="16"/>
        <v>20141</v>
      </c>
      <c r="AC7" s="29">
        <f t="shared" si="17"/>
        <v>9161126</v>
      </c>
      <c r="AD7" s="72">
        <f t="shared" si="18"/>
        <v>146578016</v>
      </c>
      <c r="AE7" s="76" t="s">
        <v>31</v>
      </c>
      <c r="AF7" s="78">
        <f t="shared" si="19"/>
        <v>16046</v>
      </c>
      <c r="AG7" s="78">
        <f t="shared" si="20"/>
        <v>20141</v>
      </c>
      <c r="AH7" s="92" t="s">
        <v>80</v>
      </c>
      <c r="AI7" s="37"/>
      <c r="AJ7" s="37"/>
    </row>
    <row r="8" spans="1:88" s="1" customFormat="1" ht="29.25" customHeight="1" thickBot="1" x14ac:dyDescent="0.25">
      <c r="A8" s="8">
        <v>14</v>
      </c>
      <c r="B8" s="42" t="s">
        <v>12</v>
      </c>
      <c r="C8" s="62">
        <f t="shared" si="0"/>
        <v>3502</v>
      </c>
      <c r="D8" s="48">
        <f t="shared" si="1"/>
        <v>7597</v>
      </c>
      <c r="E8" s="49" t="s">
        <v>21</v>
      </c>
      <c r="F8" s="49">
        <f t="shared" si="2"/>
        <v>254</v>
      </c>
      <c r="G8" s="49" t="s">
        <v>22</v>
      </c>
      <c r="H8" s="47">
        <f t="shared" si="3"/>
        <v>1929638</v>
      </c>
      <c r="I8" s="63">
        <f t="shared" ref="I8:I21" si="21">H8*16</f>
        <v>30874208</v>
      </c>
      <c r="J8" s="62">
        <f t="shared" si="4"/>
        <v>7598</v>
      </c>
      <c r="K8" s="62" t="str">
        <f t="shared" si="5"/>
        <v>7598.3502</v>
      </c>
      <c r="L8" s="48">
        <f t="shared" si="6"/>
        <v>11693</v>
      </c>
      <c r="M8" s="49" t="s">
        <v>21</v>
      </c>
      <c r="N8" s="49">
        <f t="shared" si="7"/>
        <v>254</v>
      </c>
      <c r="O8" s="49" t="s">
        <v>22</v>
      </c>
      <c r="P8" s="47">
        <f t="shared" si="8"/>
        <v>2970022</v>
      </c>
      <c r="Q8" s="63">
        <f t="shared" ref="Q8:Q21" si="22">P8*16</f>
        <v>47520352</v>
      </c>
      <c r="R8" s="66">
        <f t="shared" si="9"/>
        <v>11694</v>
      </c>
      <c r="S8" s="62" t="str">
        <f t="shared" si="10"/>
        <v>11694.3502</v>
      </c>
      <c r="T8" s="48">
        <f t="shared" si="11"/>
        <v>15789</v>
      </c>
      <c r="U8" s="49" t="s">
        <v>21</v>
      </c>
      <c r="V8" s="49">
        <f t="shared" si="12"/>
        <v>254</v>
      </c>
      <c r="W8" s="49" t="s">
        <v>22</v>
      </c>
      <c r="X8" s="47">
        <f t="shared" si="13"/>
        <v>4010406</v>
      </c>
      <c r="Y8" s="63">
        <f t="shared" ref="Y8:Y21" si="23">X8*16</f>
        <v>64166496</v>
      </c>
      <c r="Z8" s="69">
        <f t="shared" si="14"/>
        <v>15790</v>
      </c>
      <c r="AA8" s="62" t="str">
        <f t="shared" si="15"/>
        <v>15790.3502</v>
      </c>
      <c r="AB8" s="27">
        <f t="shared" si="16"/>
        <v>19885</v>
      </c>
      <c r="AC8" s="29">
        <f t="shared" si="17"/>
        <v>8929951</v>
      </c>
      <c r="AD8" s="72">
        <f t="shared" si="18"/>
        <v>142879216</v>
      </c>
      <c r="AE8" s="93" t="s">
        <v>32</v>
      </c>
      <c r="AF8" s="78">
        <f t="shared" si="19"/>
        <v>15790</v>
      </c>
      <c r="AG8" s="78">
        <f t="shared" si="20"/>
        <v>19885</v>
      </c>
      <c r="AH8" s="94" t="s">
        <v>79</v>
      </c>
      <c r="AI8" s="37"/>
      <c r="AJ8" s="37"/>
    </row>
    <row r="9" spans="1:88" s="1" customFormat="1" ht="29.25" customHeight="1" thickBot="1" x14ac:dyDescent="0.25">
      <c r="A9" s="9">
        <v>13</v>
      </c>
      <c r="B9" s="44" t="s">
        <v>11</v>
      </c>
      <c r="C9" s="64">
        <f t="shared" si="0"/>
        <v>3246</v>
      </c>
      <c r="D9" s="53">
        <f t="shared" si="1"/>
        <v>7341</v>
      </c>
      <c r="E9" s="45" t="s">
        <v>21</v>
      </c>
      <c r="F9" s="45">
        <f t="shared" si="2"/>
        <v>253</v>
      </c>
      <c r="G9" s="45" t="s">
        <v>22</v>
      </c>
      <c r="H9" s="54">
        <f t="shared" si="3"/>
        <v>1857273</v>
      </c>
      <c r="I9" s="65">
        <f t="shared" si="21"/>
        <v>29716368</v>
      </c>
      <c r="J9" s="64">
        <f t="shared" si="4"/>
        <v>7342</v>
      </c>
      <c r="K9" s="64" t="str">
        <f t="shared" si="5"/>
        <v>7342.3246</v>
      </c>
      <c r="L9" s="53">
        <f t="shared" si="6"/>
        <v>11437</v>
      </c>
      <c r="M9" s="45" t="s">
        <v>21</v>
      </c>
      <c r="N9" s="45">
        <f t="shared" si="7"/>
        <v>253</v>
      </c>
      <c r="O9" s="45" t="s">
        <v>22</v>
      </c>
      <c r="P9" s="54">
        <f t="shared" si="8"/>
        <v>2893561</v>
      </c>
      <c r="Q9" s="65">
        <f t="shared" si="22"/>
        <v>46296976</v>
      </c>
      <c r="R9" s="66">
        <f t="shared" si="9"/>
        <v>11438</v>
      </c>
      <c r="S9" s="64" t="str">
        <f t="shared" si="10"/>
        <v>11438.3246</v>
      </c>
      <c r="T9" s="53">
        <f t="shared" si="11"/>
        <v>15533</v>
      </c>
      <c r="U9" s="45" t="s">
        <v>21</v>
      </c>
      <c r="V9" s="45">
        <f t="shared" si="12"/>
        <v>253</v>
      </c>
      <c r="W9" s="45" t="s">
        <v>22</v>
      </c>
      <c r="X9" s="54">
        <f t="shared" si="13"/>
        <v>3929849</v>
      </c>
      <c r="Y9" s="65">
        <f t="shared" si="23"/>
        <v>62877584</v>
      </c>
      <c r="Z9" s="69">
        <f t="shared" si="14"/>
        <v>15534</v>
      </c>
      <c r="AA9" s="64" t="str">
        <f t="shared" si="15"/>
        <v>15534.3246</v>
      </c>
      <c r="AB9" s="28">
        <f t="shared" si="16"/>
        <v>19629</v>
      </c>
      <c r="AC9" s="33">
        <f t="shared" si="17"/>
        <v>8700312</v>
      </c>
      <c r="AD9" s="69">
        <f t="shared" si="18"/>
        <v>139204992</v>
      </c>
      <c r="AE9" s="95" t="s">
        <v>33</v>
      </c>
      <c r="AF9" s="79">
        <f t="shared" si="19"/>
        <v>15534</v>
      </c>
      <c r="AG9" s="79">
        <f t="shared" si="20"/>
        <v>19629</v>
      </c>
      <c r="AH9" s="96" t="s">
        <v>78</v>
      </c>
      <c r="AI9" s="37"/>
      <c r="AJ9" s="37"/>
    </row>
    <row r="10" spans="1:88" s="1" customFormat="1" ht="29.25" customHeight="1" thickBot="1" x14ac:dyDescent="0.25">
      <c r="A10" s="8">
        <v>12</v>
      </c>
      <c r="B10" s="57" t="s">
        <v>2</v>
      </c>
      <c r="C10" s="60">
        <f t="shared" si="0"/>
        <v>2990</v>
      </c>
      <c r="D10" s="50">
        <f t="shared" si="1"/>
        <v>7085</v>
      </c>
      <c r="E10" s="51" t="s">
        <v>21</v>
      </c>
      <c r="F10" s="51">
        <f t="shared" si="2"/>
        <v>252</v>
      </c>
      <c r="G10" s="51" t="s">
        <v>22</v>
      </c>
      <c r="H10" s="52">
        <f t="shared" si="3"/>
        <v>1785420</v>
      </c>
      <c r="I10" s="61">
        <f t="shared" si="21"/>
        <v>28566720</v>
      </c>
      <c r="J10" s="60">
        <f t="shared" si="4"/>
        <v>7086</v>
      </c>
      <c r="K10" s="60" t="str">
        <f t="shared" si="5"/>
        <v>7086.2990</v>
      </c>
      <c r="L10" s="50">
        <f t="shared" si="6"/>
        <v>11181</v>
      </c>
      <c r="M10" s="51" t="s">
        <v>21</v>
      </c>
      <c r="N10" s="51">
        <f t="shared" si="7"/>
        <v>252</v>
      </c>
      <c r="O10" s="51" t="s">
        <v>22</v>
      </c>
      <c r="P10" s="52">
        <f t="shared" si="8"/>
        <v>2817612</v>
      </c>
      <c r="Q10" s="61">
        <f t="shared" si="22"/>
        <v>45081792</v>
      </c>
      <c r="R10" s="66">
        <f t="shared" si="9"/>
        <v>11182</v>
      </c>
      <c r="S10" s="60" t="str">
        <f t="shared" si="10"/>
        <v>11182.2990</v>
      </c>
      <c r="T10" s="50">
        <f t="shared" si="11"/>
        <v>15277</v>
      </c>
      <c r="U10" s="51" t="s">
        <v>21</v>
      </c>
      <c r="V10" s="51">
        <f t="shared" si="12"/>
        <v>252</v>
      </c>
      <c r="W10" s="51" t="s">
        <v>22</v>
      </c>
      <c r="X10" s="52">
        <f t="shared" si="13"/>
        <v>3849804</v>
      </c>
      <c r="Y10" s="61">
        <f t="shared" si="23"/>
        <v>61596864</v>
      </c>
      <c r="Z10" s="69">
        <f t="shared" si="14"/>
        <v>15278</v>
      </c>
      <c r="AA10" s="60" t="str">
        <f t="shared" si="15"/>
        <v>15278.2990</v>
      </c>
      <c r="AB10" s="24">
        <f t="shared" si="16"/>
        <v>19373</v>
      </c>
      <c r="AC10" s="30">
        <f t="shared" si="17"/>
        <v>8472209</v>
      </c>
      <c r="AD10" s="73">
        <f t="shared" si="18"/>
        <v>135555344</v>
      </c>
      <c r="AE10" s="41" t="s">
        <v>34</v>
      </c>
      <c r="AF10" s="80">
        <f t="shared" si="19"/>
        <v>15278</v>
      </c>
      <c r="AG10" s="80">
        <f t="shared" si="20"/>
        <v>19373</v>
      </c>
      <c r="AH10" s="89" t="s">
        <v>77</v>
      </c>
      <c r="AI10" s="37"/>
      <c r="AJ10" s="37"/>
    </row>
    <row r="11" spans="1:88" s="1" customFormat="1" ht="29.25" customHeight="1" thickBot="1" x14ac:dyDescent="0.25">
      <c r="A11" s="7">
        <v>11</v>
      </c>
      <c r="B11" s="43" t="s">
        <v>10</v>
      </c>
      <c r="C11" s="62">
        <f t="shared" si="0"/>
        <v>2734</v>
      </c>
      <c r="D11" s="48">
        <f t="shared" si="1"/>
        <v>6829</v>
      </c>
      <c r="E11" s="49" t="s">
        <v>21</v>
      </c>
      <c r="F11" s="49">
        <f t="shared" si="2"/>
        <v>251</v>
      </c>
      <c r="G11" s="49" t="s">
        <v>22</v>
      </c>
      <c r="H11" s="47">
        <f t="shared" si="3"/>
        <v>1714079</v>
      </c>
      <c r="I11" s="63">
        <f t="shared" si="21"/>
        <v>27425264</v>
      </c>
      <c r="J11" s="62">
        <f t="shared" si="4"/>
        <v>6830</v>
      </c>
      <c r="K11" s="62" t="str">
        <f t="shared" si="5"/>
        <v>6830.2734</v>
      </c>
      <c r="L11" s="48">
        <f t="shared" si="6"/>
        <v>10925</v>
      </c>
      <c r="M11" s="49" t="s">
        <v>21</v>
      </c>
      <c r="N11" s="49">
        <f t="shared" si="7"/>
        <v>251</v>
      </c>
      <c r="O11" s="49" t="s">
        <v>22</v>
      </c>
      <c r="P11" s="47">
        <f t="shared" si="8"/>
        <v>2742175</v>
      </c>
      <c r="Q11" s="63">
        <f t="shared" si="22"/>
        <v>43874800</v>
      </c>
      <c r="R11" s="66">
        <f t="shared" si="9"/>
        <v>10926</v>
      </c>
      <c r="S11" s="62" t="str">
        <f t="shared" si="10"/>
        <v>10926.2734</v>
      </c>
      <c r="T11" s="48">
        <f t="shared" si="11"/>
        <v>15021</v>
      </c>
      <c r="U11" s="49" t="s">
        <v>21</v>
      </c>
      <c r="V11" s="49">
        <f t="shared" si="12"/>
        <v>251</v>
      </c>
      <c r="W11" s="49" t="s">
        <v>22</v>
      </c>
      <c r="X11" s="47">
        <f t="shared" si="13"/>
        <v>3770271</v>
      </c>
      <c r="Y11" s="63">
        <f t="shared" si="23"/>
        <v>60324336</v>
      </c>
      <c r="Z11" s="69">
        <f t="shared" si="14"/>
        <v>15022</v>
      </c>
      <c r="AA11" s="62" t="str">
        <f t="shared" si="15"/>
        <v>15022.2734</v>
      </c>
      <c r="AB11" s="29">
        <f t="shared" si="16"/>
        <v>19117</v>
      </c>
      <c r="AC11" s="29">
        <f t="shared" si="17"/>
        <v>8245642</v>
      </c>
      <c r="AD11" s="72">
        <f t="shared" si="18"/>
        <v>131930272</v>
      </c>
      <c r="AE11" s="76" t="s">
        <v>35</v>
      </c>
      <c r="AF11" s="81">
        <f t="shared" si="19"/>
        <v>15022</v>
      </c>
      <c r="AG11" s="81">
        <f t="shared" si="20"/>
        <v>19117</v>
      </c>
      <c r="AH11" s="92" t="s">
        <v>76</v>
      </c>
      <c r="AI11" s="37"/>
    </row>
    <row r="12" spans="1:88" s="1" customFormat="1" ht="29.25" customHeight="1" thickBot="1" x14ac:dyDescent="0.25">
      <c r="A12" s="8">
        <v>10</v>
      </c>
      <c r="B12" s="42" t="s">
        <v>9</v>
      </c>
      <c r="C12" s="62">
        <f t="shared" si="0"/>
        <v>2478</v>
      </c>
      <c r="D12" s="48">
        <f t="shared" si="1"/>
        <v>6573</v>
      </c>
      <c r="E12" s="49" t="s">
        <v>21</v>
      </c>
      <c r="F12" s="49">
        <f t="shared" si="2"/>
        <v>250</v>
      </c>
      <c r="G12" s="49" t="s">
        <v>22</v>
      </c>
      <c r="H12" s="47">
        <f t="shared" si="3"/>
        <v>1643250</v>
      </c>
      <c r="I12" s="63">
        <f t="shared" si="21"/>
        <v>26292000</v>
      </c>
      <c r="J12" s="62">
        <f t="shared" si="4"/>
        <v>6574</v>
      </c>
      <c r="K12" s="62" t="str">
        <f t="shared" si="5"/>
        <v>6574.2478</v>
      </c>
      <c r="L12" s="48">
        <f t="shared" si="6"/>
        <v>10669</v>
      </c>
      <c r="M12" s="49" t="s">
        <v>21</v>
      </c>
      <c r="N12" s="49">
        <f t="shared" si="7"/>
        <v>250</v>
      </c>
      <c r="O12" s="49" t="s">
        <v>22</v>
      </c>
      <c r="P12" s="47">
        <f t="shared" si="8"/>
        <v>2667250</v>
      </c>
      <c r="Q12" s="63">
        <f t="shared" si="22"/>
        <v>42676000</v>
      </c>
      <c r="R12" s="66">
        <f t="shared" si="9"/>
        <v>10670</v>
      </c>
      <c r="S12" s="62" t="str">
        <f t="shared" si="10"/>
        <v>10670.2478</v>
      </c>
      <c r="T12" s="48">
        <f t="shared" si="11"/>
        <v>14765</v>
      </c>
      <c r="U12" s="49" t="s">
        <v>21</v>
      </c>
      <c r="V12" s="49">
        <f t="shared" si="12"/>
        <v>250</v>
      </c>
      <c r="W12" s="49" t="s">
        <v>22</v>
      </c>
      <c r="X12" s="47">
        <f t="shared" si="13"/>
        <v>3691250</v>
      </c>
      <c r="Y12" s="63">
        <f t="shared" si="23"/>
        <v>59060000</v>
      </c>
      <c r="Z12" s="69">
        <f t="shared" si="14"/>
        <v>14766</v>
      </c>
      <c r="AA12" s="62" t="str">
        <f t="shared" si="15"/>
        <v>14766.2478</v>
      </c>
      <c r="AB12" s="30">
        <f t="shared" si="16"/>
        <v>18861</v>
      </c>
      <c r="AC12" s="30">
        <f t="shared" si="17"/>
        <v>8020611</v>
      </c>
      <c r="AD12" s="72">
        <f t="shared" si="18"/>
        <v>128329776</v>
      </c>
      <c r="AE12" s="76" t="s">
        <v>36</v>
      </c>
      <c r="AF12" s="82">
        <f t="shared" si="19"/>
        <v>14766</v>
      </c>
      <c r="AG12" s="82">
        <f t="shared" si="20"/>
        <v>18861</v>
      </c>
      <c r="AH12" s="92" t="s">
        <v>75</v>
      </c>
      <c r="AI12" s="37"/>
    </row>
    <row r="13" spans="1:88" s="1" customFormat="1" ht="29.25" customHeight="1" thickBot="1" x14ac:dyDescent="0.25">
      <c r="A13" s="25">
        <v>9</v>
      </c>
      <c r="B13" s="58" t="s">
        <v>8</v>
      </c>
      <c r="C13" s="64">
        <f t="shared" si="0"/>
        <v>2222</v>
      </c>
      <c r="D13" s="53">
        <f t="shared" si="1"/>
        <v>6317</v>
      </c>
      <c r="E13" s="45" t="s">
        <v>21</v>
      </c>
      <c r="F13" s="45">
        <f t="shared" si="2"/>
        <v>249</v>
      </c>
      <c r="G13" s="45" t="s">
        <v>22</v>
      </c>
      <c r="H13" s="54">
        <f t="shared" si="3"/>
        <v>1572933</v>
      </c>
      <c r="I13" s="65">
        <f t="shared" si="21"/>
        <v>25166928</v>
      </c>
      <c r="J13" s="64">
        <f t="shared" si="4"/>
        <v>6318</v>
      </c>
      <c r="K13" s="64" t="str">
        <f t="shared" si="5"/>
        <v>6318.2222</v>
      </c>
      <c r="L13" s="53">
        <f t="shared" si="6"/>
        <v>10413</v>
      </c>
      <c r="M13" s="45" t="s">
        <v>21</v>
      </c>
      <c r="N13" s="45">
        <f t="shared" si="7"/>
        <v>249</v>
      </c>
      <c r="O13" s="45" t="s">
        <v>22</v>
      </c>
      <c r="P13" s="54">
        <f t="shared" si="8"/>
        <v>2592837</v>
      </c>
      <c r="Q13" s="65">
        <f t="shared" si="22"/>
        <v>41485392</v>
      </c>
      <c r="R13" s="66">
        <f t="shared" si="9"/>
        <v>10414</v>
      </c>
      <c r="S13" s="64" t="str">
        <f t="shared" si="10"/>
        <v>10414.2222</v>
      </c>
      <c r="T13" s="53">
        <f t="shared" si="11"/>
        <v>14509</v>
      </c>
      <c r="U13" s="45" t="s">
        <v>21</v>
      </c>
      <c r="V13" s="45">
        <f t="shared" si="12"/>
        <v>249</v>
      </c>
      <c r="W13" s="45" t="s">
        <v>22</v>
      </c>
      <c r="X13" s="54">
        <f t="shared" si="13"/>
        <v>3612741</v>
      </c>
      <c r="Y13" s="65">
        <f t="shared" si="23"/>
        <v>57803856</v>
      </c>
      <c r="Z13" s="69">
        <f t="shared" si="14"/>
        <v>14510</v>
      </c>
      <c r="AA13" s="64" t="str">
        <f t="shared" si="15"/>
        <v>14510.2222</v>
      </c>
      <c r="AB13" s="30">
        <f t="shared" si="16"/>
        <v>18605</v>
      </c>
      <c r="AC13" s="31">
        <f t="shared" si="17"/>
        <v>7797116</v>
      </c>
      <c r="AD13" s="69">
        <f t="shared" si="18"/>
        <v>124753856</v>
      </c>
      <c r="AE13" s="97" t="s">
        <v>37</v>
      </c>
      <c r="AF13" s="83">
        <f t="shared" si="19"/>
        <v>14510</v>
      </c>
      <c r="AG13" s="83">
        <f t="shared" si="20"/>
        <v>18605</v>
      </c>
      <c r="AH13" s="98" t="s">
        <v>73</v>
      </c>
      <c r="AI13" s="37"/>
    </row>
    <row r="14" spans="1:88" s="1" customFormat="1" ht="29.25" customHeight="1" thickBot="1" x14ac:dyDescent="0.25">
      <c r="A14" s="6">
        <v>8</v>
      </c>
      <c r="B14" s="59" t="s">
        <v>7</v>
      </c>
      <c r="C14" s="60">
        <f t="shared" si="0"/>
        <v>1966</v>
      </c>
      <c r="D14" s="50">
        <f t="shared" si="1"/>
        <v>6061</v>
      </c>
      <c r="E14" s="51" t="s">
        <v>21</v>
      </c>
      <c r="F14" s="51">
        <f t="shared" si="2"/>
        <v>248</v>
      </c>
      <c r="G14" s="51" t="s">
        <v>22</v>
      </c>
      <c r="H14" s="52">
        <f t="shared" si="3"/>
        <v>1503128</v>
      </c>
      <c r="I14" s="61">
        <f t="shared" si="21"/>
        <v>24050048</v>
      </c>
      <c r="J14" s="60">
        <f t="shared" si="4"/>
        <v>6062</v>
      </c>
      <c r="K14" s="60" t="str">
        <f t="shared" si="5"/>
        <v>6062.1966</v>
      </c>
      <c r="L14" s="50">
        <f t="shared" si="6"/>
        <v>10157</v>
      </c>
      <c r="M14" s="51" t="s">
        <v>21</v>
      </c>
      <c r="N14" s="51">
        <f t="shared" si="7"/>
        <v>248</v>
      </c>
      <c r="O14" s="51" t="s">
        <v>22</v>
      </c>
      <c r="P14" s="52">
        <f t="shared" si="8"/>
        <v>2518936</v>
      </c>
      <c r="Q14" s="61">
        <f t="shared" si="22"/>
        <v>40302976</v>
      </c>
      <c r="R14" s="66">
        <f t="shared" si="9"/>
        <v>10158</v>
      </c>
      <c r="S14" s="60" t="str">
        <f t="shared" si="10"/>
        <v>10158.1966</v>
      </c>
      <c r="T14" s="50">
        <f t="shared" si="11"/>
        <v>14253</v>
      </c>
      <c r="U14" s="51" t="s">
        <v>21</v>
      </c>
      <c r="V14" s="51">
        <f t="shared" si="12"/>
        <v>248</v>
      </c>
      <c r="W14" s="51" t="s">
        <v>22</v>
      </c>
      <c r="X14" s="52">
        <f t="shared" si="13"/>
        <v>3534744</v>
      </c>
      <c r="Y14" s="61">
        <f t="shared" si="23"/>
        <v>56555904</v>
      </c>
      <c r="Z14" s="69">
        <f t="shared" si="14"/>
        <v>14254</v>
      </c>
      <c r="AA14" s="60" t="str">
        <f t="shared" si="15"/>
        <v>14254.1966</v>
      </c>
      <c r="AB14" s="32">
        <f t="shared" si="16"/>
        <v>18349</v>
      </c>
      <c r="AC14" s="32">
        <f t="shared" si="17"/>
        <v>7575157</v>
      </c>
      <c r="AD14" s="73">
        <f t="shared" si="18"/>
        <v>121202512</v>
      </c>
      <c r="AE14" s="99" t="s">
        <v>38</v>
      </c>
      <c r="AF14" s="84">
        <f t="shared" si="19"/>
        <v>14254</v>
      </c>
      <c r="AG14" s="84">
        <f t="shared" si="20"/>
        <v>18349</v>
      </c>
      <c r="AH14" s="100" t="s">
        <v>74</v>
      </c>
      <c r="AI14" s="37"/>
      <c r="BQ14" s="37"/>
    </row>
    <row r="15" spans="1:88" s="1" customFormat="1" ht="29.25" customHeight="1" thickBot="1" x14ac:dyDescent="0.25">
      <c r="A15" s="7">
        <v>7</v>
      </c>
      <c r="B15" s="43" t="s">
        <v>6</v>
      </c>
      <c r="C15" s="62">
        <f t="shared" si="0"/>
        <v>1710</v>
      </c>
      <c r="D15" s="48">
        <f t="shared" si="1"/>
        <v>5805</v>
      </c>
      <c r="E15" s="49" t="s">
        <v>21</v>
      </c>
      <c r="F15" s="49">
        <f t="shared" si="2"/>
        <v>247</v>
      </c>
      <c r="G15" s="49" t="s">
        <v>22</v>
      </c>
      <c r="H15" s="47">
        <f t="shared" si="3"/>
        <v>1433835</v>
      </c>
      <c r="I15" s="63">
        <f t="shared" si="21"/>
        <v>22941360</v>
      </c>
      <c r="J15" s="62">
        <f t="shared" si="4"/>
        <v>5806</v>
      </c>
      <c r="K15" s="62" t="str">
        <f t="shared" si="5"/>
        <v>5806.1710</v>
      </c>
      <c r="L15" s="48">
        <f t="shared" si="6"/>
        <v>9901</v>
      </c>
      <c r="M15" s="49" t="s">
        <v>21</v>
      </c>
      <c r="N15" s="49">
        <f t="shared" si="7"/>
        <v>247</v>
      </c>
      <c r="O15" s="49" t="s">
        <v>22</v>
      </c>
      <c r="P15" s="47">
        <f t="shared" si="8"/>
        <v>2445547</v>
      </c>
      <c r="Q15" s="63">
        <f t="shared" si="22"/>
        <v>39128752</v>
      </c>
      <c r="R15" s="66">
        <f t="shared" si="9"/>
        <v>9902</v>
      </c>
      <c r="S15" s="62" t="str">
        <f t="shared" si="10"/>
        <v>9902.1710</v>
      </c>
      <c r="T15" s="48">
        <f t="shared" si="11"/>
        <v>13997</v>
      </c>
      <c r="U15" s="49" t="s">
        <v>21</v>
      </c>
      <c r="V15" s="49">
        <f t="shared" si="12"/>
        <v>247</v>
      </c>
      <c r="W15" s="49" t="s">
        <v>22</v>
      </c>
      <c r="X15" s="47">
        <f t="shared" si="13"/>
        <v>3457259</v>
      </c>
      <c r="Y15" s="63">
        <f t="shared" si="23"/>
        <v>55316144</v>
      </c>
      <c r="Z15" s="69">
        <f t="shared" si="14"/>
        <v>13998</v>
      </c>
      <c r="AA15" s="62" t="str">
        <f t="shared" si="15"/>
        <v>13998.1710</v>
      </c>
      <c r="AB15" s="29">
        <f t="shared" si="16"/>
        <v>18093</v>
      </c>
      <c r="AC15" s="29">
        <f t="shared" si="17"/>
        <v>7354734</v>
      </c>
      <c r="AD15" s="72">
        <f t="shared" si="18"/>
        <v>117675744</v>
      </c>
      <c r="AE15" s="76" t="s">
        <v>39</v>
      </c>
      <c r="AF15" s="81">
        <f t="shared" si="19"/>
        <v>13998</v>
      </c>
      <c r="AG15" s="81">
        <f t="shared" si="20"/>
        <v>18093</v>
      </c>
      <c r="AH15" s="92" t="s">
        <v>72</v>
      </c>
      <c r="AI15" s="37"/>
    </row>
    <row r="16" spans="1:88" s="1" customFormat="1" ht="29.25" customHeight="1" thickBot="1" x14ac:dyDescent="0.25">
      <c r="A16" s="8">
        <v>6</v>
      </c>
      <c r="B16" s="42" t="s">
        <v>5</v>
      </c>
      <c r="C16" s="62">
        <f t="shared" si="0"/>
        <v>1454</v>
      </c>
      <c r="D16" s="48">
        <f t="shared" si="1"/>
        <v>5549</v>
      </c>
      <c r="E16" s="49" t="s">
        <v>21</v>
      </c>
      <c r="F16" s="49">
        <f t="shared" si="2"/>
        <v>246</v>
      </c>
      <c r="G16" s="49" t="s">
        <v>22</v>
      </c>
      <c r="H16" s="47">
        <f t="shared" si="3"/>
        <v>1365054</v>
      </c>
      <c r="I16" s="63">
        <f t="shared" si="21"/>
        <v>21840864</v>
      </c>
      <c r="J16" s="62">
        <f t="shared" si="4"/>
        <v>5550</v>
      </c>
      <c r="K16" s="62" t="str">
        <f t="shared" si="5"/>
        <v>5550.1454</v>
      </c>
      <c r="L16" s="48">
        <f t="shared" si="6"/>
        <v>9645</v>
      </c>
      <c r="M16" s="49" t="s">
        <v>21</v>
      </c>
      <c r="N16" s="49">
        <f t="shared" si="7"/>
        <v>246</v>
      </c>
      <c r="O16" s="49" t="s">
        <v>22</v>
      </c>
      <c r="P16" s="47">
        <f t="shared" si="8"/>
        <v>2372670</v>
      </c>
      <c r="Q16" s="63">
        <f t="shared" si="22"/>
        <v>37962720</v>
      </c>
      <c r="R16" s="66">
        <f t="shared" si="9"/>
        <v>9646</v>
      </c>
      <c r="S16" s="62" t="str">
        <f t="shared" si="10"/>
        <v>9646.1454</v>
      </c>
      <c r="T16" s="48">
        <f t="shared" si="11"/>
        <v>13741</v>
      </c>
      <c r="U16" s="49" t="s">
        <v>21</v>
      </c>
      <c r="V16" s="49">
        <f t="shared" si="12"/>
        <v>246</v>
      </c>
      <c r="W16" s="49" t="s">
        <v>22</v>
      </c>
      <c r="X16" s="47">
        <f t="shared" si="13"/>
        <v>3380286</v>
      </c>
      <c r="Y16" s="63">
        <f t="shared" si="23"/>
        <v>54084576</v>
      </c>
      <c r="Z16" s="69">
        <f t="shared" si="14"/>
        <v>13742</v>
      </c>
      <c r="AA16" s="62" t="str">
        <f t="shared" si="15"/>
        <v>13742.1454</v>
      </c>
      <c r="AB16" s="27">
        <f t="shared" si="16"/>
        <v>17837</v>
      </c>
      <c r="AC16" s="29">
        <f t="shared" si="17"/>
        <v>7135847</v>
      </c>
      <c r="AD16" s="72">
        <f t="shared" si="18"/>
        <v>114173552</v>
      </c>
      <c r="AE16" s="76" t="s">
        <v>40</v>
      </c>
      <c r="AF16" s="78">
        <f t="shared" si="19"/>
        <v>13742</v>
      </c>
      <c r="AG16" s="78">
        <f t="shared" si="20"/>
        <v>17837</v>
      </c>
      <c r="AH16" s="92" t="s">
        <v>71</v>
      </c>
      <c r="AI16" s="37"/>
      <c r="AK16" s="1" t="s">
        <v>0</v>
      </c>
    </row>
    <row r="17" spans="1:40" s="1" customFormat="1" ht="29.25" customHeight="1" thickBot="1" x14ac:dyDescent="0.25">
      <c r="A17" s="9">
        <v>5</v>
      </c>
      <c r="B17" s="44" t="s">
        <v>4</v>
      </c>
      <c r="C17" s="64">
        <f t="shared" si="0"/>
        <v>1198</v>
      </c>
      <c r="D17" s="53">
        <f t="shared" si="1"/>
        <v>5293</v>
      </c>
      <c r="E17" s="45" t="s">
        <v>21</v>
      </c>
      <c r="F17" s="45">
        <f t="shared" si="2"/>
        <v>245</v>
      </c>
      <c r="G17" s="45" t="s">
        <v>22</v>
      </c>
      <c r="H17" s="54">
        <f t="shared" si="3"/>
        <v>1296785</v>
      </c>
      <c r="I17" s="65">
        <f t="shared" si="21"/>
        <v>20748560</v>
      </c>
      <c r="J17" s="64">
        <f t="shared" si="4"/>
        <v>5294</v>
      </c>
      <c r="K17" s="64" t="str">
        <f t="shared" si="5"/>
        <v>5294.1198</v>
      </c>
      <c r="L17" s="53">
        <f t="shared" si="6"/>
        <v>9389</v>
      </c>
      <c r="M17" s="45" t="s">
        <v>21</v>
      </c>
      <c r="N17" s="45">
        <f t="shared" si="7"/>
        <v>245</v>
      </c>
      <c r="O17" s="45" t="s">
        <v>22</v>
      </c>
      <c r="P17" s="54">
        <f t="shared" si="8"/>
        <v>2300305</v>
      </c>
      <c r="Q17" s="65">
        <f t="shared" si="22"/>
        <v>36804880</v>
      </c>
      <c r="R17" s="66">
        <f t="shared" si="9"/>
        <v>9390</v>
      </c>
      <c r="S17" s="64" t="str">
        <f t="shared" si="10"/>
        <v>9390.1198</v>
      </c>
      <c r="T17" s="53">
        <f t="shared" si="11"/>
        <v>13485</v>
      </c>
      <c r="U17" s="45" t="s">
        <v>21</v>
      </c>
      <c r="V17" s="45">
        <f t="shared" si="12"/>
        <v>245</v>
      </c>
      <c r="W17" s="45" t="s">
        <v>22</v>
      </c>
      <c r="X17" s="54">
        <f t="shared" si="13"/>
        <v>3303825</v>
      </c>
      <c r="Y17" s="65">
        <f t="shared" si="23"/>
        <v>52861200</v>
      </c>
      <c r="Z17" s="69">
        <f t="shared" si="14"/>
        <v>13486</v>
      </c>
      <c r="AA17" s="64" t="str">
        <f t="shared" si="15"/>
        <v>13486.1198</v>
      </c>
      <c r="AB17" s="33">
        <f t="shared" si="16"/>
        <v>17581</v>
      </c>
      <c r="AC17" s="33">
        <f t="shared" si="17"/>
        <v>6918496</v>
      </c>
      <c r="AD17" s="69">
        <f t="shared" si="18"/>
        <v>110695936</v>
      </c>
      <c r="AE17" s="95" t="s">
        <v>41</v>
      </c>
      <c r="AF17" s="85">
        <f t="shared" si="19"/>
        <v>13486</v>
      </c>
      <c r="AG17" s="85">
        <f t="shared" si="20"/>
        <v>17581</v>
      </c>
      <c r="AH17" s="96" t="s">
        <v>70</v>
      </c>
      <c r="AI17" s="37"/>
      <c r="AJ17" s="37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42" t="s">
        <v>27</v>
      </c>
      <c r="C18" s="60">
        <f t="shared" si="0"/>
        <v>942</v>
      </c>
      <c r="D18" s="50">
        <f t="shared" ref="D18:D19" si="24">D19+256</f>
        <v>5037</v>
      </c>
      <c r="E18" s="51" t="s">
        <v>21</v>
      </c>
      <c r="F18" s="51">
        <f t="shared" ref="F18:F19" si="25">F19+1</f>
        <v>244</v>
      </c>
      <c r="G18" s="51" t="s">
        <v>22</v>
      </c>
      <c r="H18" s="52">
        <f t="shared" ref="H18:H19" si="26">D18*F18</f>
        <v>1229028</v>
      </c>
      <c r="I18" s="61">
        <f t="shared" si="21"/>
        <v>19664448</v>
      </c>
      <c r="J18" s="60">
        <f t="shared" si="4"/>
        <v>5038</v>
      </c>
      <c r="K18" s="60" t="str">
        <f t="shared" si="5"/>
        <v>5038.942</v>
      </c>
      <c r="L18" s="50">
        <f t="shared" si="6"/>
        <v>9133</v>
      </c>
      <c r="M18" s="51" t="s">
        <v>21</v>
      </c>
      <c r="N18" s="51">
        <f t="shared" si="7"/>
        <v>244</v>
      </c>
      <c r="O18" s="51" t="s">
        <v>22</v>
      </c>
      <c r="P18" s="52">
        <f t="shared" si="8"/>
        <v>2228452</v>
      </c>
      <c r="Q18" s="61">
        <f t="shared" si="22"/>
        <v>35655232</v>
      </c>
      <c r="R18" s="66">
        <f t="shared" si="9"/>
        <v>9134</v>
      </c>
      <c r="S18" s="60" t="str">
        <f t="shared" si="10"/>
        <v>9134.942</v>
      </c>
      <c r="T18" s="50">
        <f t="shared" si="11"/>
        <v>13229</v>
      </c>
      <c r="U18" s="51" t="s">
        <v>21</v>
      </c>
      <c r="V18" s="51">
        <f t="shared" si="12"/>
        <v>244</v>
      </c>
      <c r="W18" s="51" t="s">
        <v>22</v>
      </c>
      <c r="X18" s="52">
        <f t="shared" si="13"/>
        <v>3227876</v>
      </c>
      <c r="Y18" s="61">
        <f t="shared" si="23"/>
        <v>51646016</v>
      </c>
      <c r="Z18" s="69">
        <f t="shared" si="14"/>
        <v>13230</v>
      </c>
      <c r="AA18" s="60" t="str">
        <f t="shared" si="15"/>
        <v>13230.942</v>
      </c>
      <c r="AB18" s="30">
        <f t="shared" ref="AB18:AB20" si="27">16383+C18</f>
        <v>17325</v>
      </c>
      <c r="AC18" s="30">
        <f t="shared" si="17"/>
        <v>6702681</v>
      </c>
      <c r="AD18" s="73">
        <f t="shared" si="18"/>
        <v>107242896</v>
      </c>
      <c r="AE18" s="90" t="s">
        <v>42</v>
      </c>
      <c r="AF18" s="82">
        <f t="shared" si="19"/>
        <v>13230</v>
      </c>
      <c r="AG18" s="82">
        <f t="shared" si="20"/>
        <v>17325</v>
      </c>
      <c r="AH18" s="91" t="s">
        <v>69</v>
      </c>
      <c r="AI18" s="37"/>
      <c r="AJ18" s="37"/>
    </row>
    <row r="19" spans="1:40" s="1" customFormat="1" ht="29.25" customHeight="1" thickBot="1" x14ac:dyDescent="0.25">
      <c r="A19" s="7">
        <v>3</v>
      </c>
      <c r="B19" s="43" t="s">
        <v>3</v>
      </c>
      <c r="C19" s="62">
        <f t="shared" si="0"/>
        <v>686</v>
      </c>
      <c r="D19" s="48">
        <f t="shared" si="24"/>
        <v>4781</v>
      </c>
      <c r="E19" s="49" t="s">
        <v>21</v>
      </c>
      <c r="F19" s="49">
        <f t="shared" si="25"/>
        <v>243</v>
      </c>
      <c r="G19" s="49" t="s">
        <v>22</v>
      </c>
      <c r="H19" s="47">
        <f t="shared" si="26"/>
        <v>1161783</v>
      </c>
      <c r="I19" s="63">
        <f t="shared" si="21"/>
        <v>18588528</v>
      </c>
      <c r="J19" s="62">
        <f t="shared" si="4"/>
        <v>4782</v>
      </c>
      <c r="K19" s="62" t="str">
        <f t="shared" si="5"/>
        <v>4782.686</v>
      </c>
      <c r="L19" s="48">
        <f t="shared" si="6"/>
        <v>8877</v>
      </c>
      <c r="M19" s="49" t="s">
        <v>21</v>
      </c>
      <c r="N19" s="49">
        <f t="shared" si="7"/>
        <v>243</v>
      </c>
      <c r="O19" s="49" t="s">
        <v>22</v>
      </c>
      <c r="P19" s="47">
        <f t="shared" si="8"/>
        <v>2157111</v>
      </c>
      <c r="Q19" s="63">
        <f t="shared" si="22"/>
        <v>34513776</v>
      </c>
      <c r="R19" s="66">
        <f t="shared" si="9"/>
        <v>8878</v>
      </c>
      <c r="S19" s="62" t="str">
        <f t="shared" si="10"/>
        <v>8878.686</v>
      </c>
      <c r="T19" s="48">
        <f t="shared" si="11"/>
        <v>12973</v>
      </c>
      <c r="U19" s="49" t="s">
        <v>21</v>
      </c>
      <c r="V19" s="49">
        <f t="shared" si="12"/>
        <v>243</v>
      </c>
      <c r="W19" s="49" t="s">
        <v>22</v>
      </c>
      <c r="X19" s="47">
        <f t="shared" si="13"/>
        <v>3152439</v>
      </c>
      <c r="Y19" s="63">
        <f t="shared" si="23"/>
        <v>50439024</v>
      </c>
      <c r="Z19" s="69">
        <f t="shared" si="14"/>
        <v>12974</v>
      </c>
      <c r="AA19" s="62" t="str">
        <f t="shared" si="15"/>
        <v>12974.686</v>
      </c>
      <c r="AB19" s="29">
        <f t="shared" si="27"/>
        <v>17069</v>
      </c>
      <c r="AC19" s="29">
        <f t="shared" si="17"/>
        <v>6488402</v>
      </c>
      <c r="AD19" s="72">
        <f t="shared" si="18"/>
        <v>103814432</v>
      </c>
      <c r="AE19" s="93" t="s">
        <v>43</v>
      </c>
      <c r="AF19" s="81">
        <f t="shared" si="19"/>
        <v>12974</v>
      </c>
      <c r="AG19" s="81">
        <f t="shared" si="20"/>
        <v>17069</v>
      </c>
      <c r="AH19" s="94" t="s">
        <v>57</v>
      </c>
      <c r="AI19" s="37"/>
      <c r="AJ19" s="37"/>
    </row>
    <row r="20" spans="1:40" s="1" customFormat="1" ht="29.25" customHeight="1" thickBot="1" x14ac:dyDescent="0.25">
      <c r="A20" s="7">
        <v>2</v>
      </c>
      <c r="B20" s="43" t="s">
        <v>26</v>
      </c>
      <c r="C20" s="62">
        <v>430</v>
      </c>
      <c r="D20" s="48">
        <f>D21+256</f>
        <v>4525</v>
      </c>
      <c r="E20" s="49" t="s">
        <v>21</v>
      </c>
      <c r="F20" s="49">
        <f>F21+1</f>
        <v>242</v>
      </c>
      <c r="G20" s="49" t="s">
        <v>22</v>
      </c>
      <c r="H20" s="47">
        <f>D20*F20</f>
        <v>1095050</v>
      </c>
      <c r="I20" s="63">
        <f t="shared" si="21"/>
        <v>17520800</v>
      </c>
      <c r="J20" s="62">
        <f>J21+256</f>
        <v>4526</v>
      </c>
      <c r="K20" s="62" t="str">
        <f>CONCATENATE(J20,".",C20)</f>
        <v>4526.430</v>
      </c>
      <c r="L20" s="48">
        <f>L21+256</f>
        <v>8621</v>
      </c>
      <c r="M20" s="49" t="s">
        <v>21</v>
      </c>
      <c r="N20" s="49">
        <f>N21+1</f>
        <v>242</v>
      </c>
      <c r="O20" s="49" t="s">
        <v>22</v>
      </c>
      <c r="P20" s="47">
        <f>L20*N20</f>
        <v>2086282</v>
      </c>
      <c r="Q20" s="63">
        <f t="shared" si="22"/>
        <v>33380512</v>
      </c>
      <c r="R20" s="66">
        <f t="shared" si="9"/>
        <v>8622</v>
      </c>
      <c r="S20" s="62" t="str">
        <f t="shared" si="10"/>
        <v>8622.430</v>
      </c>
      <c r="T20" s="48">
        <f>T21+256</f>
        <v>12717</v>
      </c>
      <c r="U20" s="49" t="s">
        <v>21</v>
      </c>
      <c r="V20" s="49">
        <f>V21+1</f>
        <v>242</v>
      </c>
      <c r="W20" s="49" t="s">
        <v>22</v>
      </c>
      <c r="X20" s="47">
        <f>T20*V20</f>
        <v>3077514</v>
      </c>
      <c r="Y20" s="63">
        <f t="shared" si="23"/>
        <v>49240224</v>
      </c>
      <c r="Z20" s="69">
        <f t="shared" si="14"/>
        <v>12718</v>
      </c>
      <c r="AA20" s="62" t="str">
        <f t="shared" si="15"/>
        <v>12718.430</v>
      </c>
      <c r="AB20" s="29">
        <f t="shared" si="27"/>
        <v>16813</v>
      </c>
      <c r="AC20" s="29">
        <f t="shared" si="17"/>
        <v>6275659</v>
      </c>
      <c r="AD20" s="72">
        <f t="shared" si="18"/>
        <v>100410544</v>
      </c>
      <c r="AE20" s="76" t="s">
        <v>44</v>
      </c>
      <c r="AF20" s="81">
        <f>AF21+256</f>
        <v>12718</v>
      </c>
      <c r="AG20" s="81">
        <f t="shared" si="20"/>
        <v>16813</v>
      </c>
      <c r="AH20" s="92" t="s">
        <v>56</v>
      </c>
      <c r="AI20" s="37"/>
      <c r="AJ20" s="37"/>
      <c r="AM20" s="37"/>
    </row>
    <row r="21" spans="1:40" s="1" customFormat="1" ht="29.25" customHeight="1" thickBot="1" x14ac:dyDescent="0.25">
      <c r="A21" s="9">
        <v>1</v>
      </c>
      <c r="B21" s="44" t="s">
        <v>15</v>
      </c>
      <c r="C21" s="101">
        <v>174</v>
      </c>
      <c r="D21" s="102">
        <f>4095+C21</f>
        <v>4269</v>
      </c>
      <c r="E21" s="46" t="s">
        <v>21</v>
      </c>
      <c r="F21" s="46">
        <v>241</v>
      </c>
      <c r="G21" s="46" t="s">
        <v>22</v>
      </c>
      <c r="H21" s="46">
        <f>D21*F21</f>
        <v>1028829</v>
      </c>
      <c r="I21" s="65">
        <f t="shared" si="21"/>
        <v>16461264</v>
      </c>
      <c r="J21" s="66">
        <f>4096+C21</f>
        <v>4270</v>
      </c>
      <c r="K21" s="68" t="str">
        <f>CONCATENATE(J21,".",C21)</f>
        <v>4270.174</v>
      </c>
      <c r="L21" s="55">
        <f>D21+4096</f>
        <v>8365</v>
      </c>
      <c r="M21" s="46" t="s">
        <v>21</v>
      </c>
      <c r="N21" s="67">
        <f>F21</f>
        <v>241</v>
      </c>
      <c r="O21" s="46" t="s">
        <v>22</v>
      </c>
      <c r="P21" s="46">
        <f>L21*N21</f>
        <v>2015965</v>
      </c>
      <c r="Q21" s="65">
        <f t="shared" si="22"/>
        <v>32255440</v>
      </c>
      <c r="R21" s="66">
        <f>4096+4096+C21</f>
        <v>8366</v>
      </c>
      <c r="S21" s="68" t="str">
        <f>CONCATENATE(R21,".",C21)</f>
        <v>8366.174</v>
      </c>
      <c r="T21" s="55">
        <f>D21+8192</f>
        <v>12461</v>
      </c>
      <c r="U21" s="46" t="s">
        <v>21</v>
      </c>
      <c r="V21" s="67">
        <f>N21</f>
        <v>241</v>
      </c>
      <c r="W21" s="46" t="s">
        <v>22</v>
      </c>
      <c r="X21" s="46">
        <f>T21*V21</f>
        <v>3003101</v>
      </c>
      <c r="Y21" s="65">
        <f t="shared" si="23"/>
        <v>48049616</v>
      </c>
      <c r="Z21" s="69">
        <f>4096+4096+4096+C21</f>
        <v>12462</v>
      </c>
      <c r="AA21" s="68" t="str">
        <f>CONCATENATE(Z21,".",C21)</f>
        <v>12462.174</v>
      </c>
      <c r="AB21" s="33">
        <f>16383+C21</f>
        <v>16557</v>
      </c>
      <c r="AC21" s="33">
        <f>H21+P21+X21+AB21</f>
        <v>6064452</v>
      </c>
      <c r="AD21" s="69">
        <f>AC21*16</f>
        <v>97031232</v>
      </c>
      <c r="AE21" s="95" t="s">
        <v>45</v>
      </c>
      <c r="AF21" s="85">
        <f>12288+C21</f>
        <v>12462</v>
      </c>
      <c r="AG21" s="85">
        <f>AF21+4095</f>
        <v>16557</v>
      </c>
      <c r="AH21" s="96" t="s">
        <v>58</v>
      </c>
      <c r="AI21" s="37"/>
      <c r="AJ21" s="37"/>
    </row>
    <row r="22" spans="1:40" s="1" customFormat="1" ht="21.75" customHeight="1" x14ac:dyDescent="0.25">
      <c r="A22" s="19"/>
      <c r="B22" s="19" t="s">
        <v>0</v>
      </c>
      <c r="C22" s="2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20"/>
      <c r="T22" s="13"/>
      <c r="U22" s="13"/>
      <c r="V22" s="13"/>
      <c r="W22" s="13"/>
      <c r="X22" s="13"/>
      <c r="Y22" s="13"/>
      <c r="Z22" s="13"/>
      <c r="AA22" s="21"/>
      <c r="AB22" s="21"/>
      <c r="AE22" s="37"/>
      <c r="AF22" s="37"/>
      <c r="AG22" s="74"/>
      <c r="AH22" s="12" t="s">
        <v>17</v>
      </c>
      <c r="AJ22" s="37"/>
    </row>
    <row r="23" spans="1:40" s="1" customFormat="1" ht="23.25" customHeight="1" x14ac:dyDescent="0.2">
      <c r="A23" s="19"/>
      <c r="B23" s="106" t="s">
        <v>46</v>
      </c>
      <c r="C23" s="21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20"/>
      <c r="T23" s="13"/>
      <c r="U23" s="13"/>
      <c r="V23" s="13"/>
      <c r="W23" s="13"/>
      <c r="X23" s="13"/>
      <c r="Y23" s="13"/>
      <c r="Z23" s="13"/>
      <c r="AA23" s="21"/>
      <c r="AB23" s="21"/>
      <c r="AC23" s="21"/>
      <c r="AD23" s="21"/>
      <c r="AG23" s="87"/>
      <c r="AH23" s="34" t="s">
        <v>18</v>
      </c>
    </row>
    <row r="24" spans="1:40" ht="18.75" x14ac:dyDescent="0.25">
      <c r="A24" s="10"/>
      <c r="B24" s="11" t="s">
        <v>83</v>
      </c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2" t="s">
        <v>0</v>
      </c>
      <c r="T24" s="16"/>
      <c r="U24" s="16"/>
      <c r="V24" s="16"/>
      <c r="W24" s="16"/>
      <c r="X24" s="16"/>
      <c r="Y24" s="16"/>
      <c r="Z24" s="16"/>
      <c r="AA24" s="21" t="s">
        <v>1</v>
      </c>
      <c r="AB24" s="21" t="s">
        <v>1</v>
      </c>
      <c r="AC24" s="21" t="s">
        <v>1</v>
      </c>
      <c r="AD24" s="21" t="s">
        <v>1</v>
      </c>
      <c r="AH24" s="35">
        <v>43386</v>
      </c>
    </row>
    <row r="25" spans="1:40" ht="18.75" x14ac:dyDescent="0.3">
      <c r="B25" s="14" t="s">
        <v>85</v>
      </c>
      <c r="C25" s="15"/>
      <c r="AA25" s="15" t="s">
        <v>0</v>
      </c>
      <c r="AB25" s="15" t="s">
        <v>0</v>
      </c>
      <c r="AC25" s="15" t="s">
        <v>0</v>
      </c>
      <c r="AD25" s="15" t="s">
        <v>0</v>
      </c>
    </row>
    <row r="26" spans="1:40" ht="18.75" x14ac:dyDescent="0.3">
      <c r="B26" s="70" t="s">
        <v>84</v>
      </c>
      <c r="C26" s="15"/>
      <c r="D26" s="17"/>
      <c r="E26" s="17"/>
      <c r="F26" s="17"/>
      <c r="G26" s="17"/>
      <c r="H26" s="4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 t="s">
        <v>0</v>
      </c>
      <c r="AB26" s="15" t="s">
        <v>0</v>
      </c>
      <c r="AC26" s="15" t="s">
        <v>0</v>
      </c>
      <c r="AD26" s="15" t="s">
        <v>0</v>
      </c>
    </row>
    <row r="27" spans="1:40" ht="18.75" x14ac:dyDescent="0.3">
      <c r="B27" s="14" t="s">
        <v>0</v>
      </c>
      <c r="C27" s="15"/>
      <c r="AA27" s="15"/>
      <c r="AB27" s="15"/>
      <c r="AC27" s="15"/>
      <c r="AD27" s="15"/>
    </row>
    <row r="28" spans="1:40" ht="18.75" x14ac:dyDescent="0.3">
      <c r="B28" s="14"/>
      <c r="C28"/>
      <c r="AA28" s="15"/>
      <c r="AB28" s="15"/>
      <c r="AC28" s="15"/>
      <c r="AD28" s="15"/>
    </row>
    <row r="29" spans="1:40" ht="18.75" x14ac:dyDescent="0.3">
      <c r="B29" s="14" t="s">
        <v>86</v>
      </c>
      <c r="C29" s="14"/>
      <c r="D29" s="14"/>
      <c r="F29" s="14"/>
      <c r="G29" s="14"/>
      <c r="H29" s="14"/>
      <c r="K29" s="14"/>
      <c r="L29" s="3" t="s">
        <v>0</v>
      </c>
      <c r="N29" s="3" t="s">
        <v>0</v>
      </c>
      <c r="P29" s="3" t="s">
        <v>0</v>
      </c>
      <c r="AA29" s="15" t="s">
        <v>0</v>
      </c>
      <c r="AB29" s="15" t="s">
        <v>0</v>
      </c>
      <c r="AC29" s="15" t="s">
        <v>0</v>
      </c>
      <c r="AD29" s="15" t="s">
        <v>0</v>
      </c>
    </row>
    <row r="30" spans="1:40" ht="18.75" x14ac:dyDescent="0.3">
      <c r="B30" s="14" t="s">
        <v>54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 t="s">
        <v>0</v>
      </c>
      <c r="O30" s="18"/>
      <c r="P30" s="18"/>
      <c r="Q30" s="18"/>
      <c r="R30" s="2"/>
      <c r="S30" s="18"/>
      <c r="T30" s="18"/>
      <c r="U30" s="18"/>
      <c r="V30" s="18"/>
      <c r="W30" s="18"/>
      <c r="X30" s="18"/>
      <c r="Y30" s="18"/>
      <c r="Z30" s="18"/>
      <c r="AA30" s="2"/>
      <c r="AB30" s="2"/>
      <c r="AC30" s="2"/>
      <c r="AD30" s="2"/>
    </row>
    <row r="31" spans="1:40" ht="18.75" x14ac:dyDescent="0.3">
      <c r="B31" s="14" t="s">
        <v>55</v>
      </c>
      <c r="C31" s="14"/>
      <c r="D31" s="14"/>
      <c r="E31" s="14"/>
      <c r="F31" s="14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40" ht="18.75" x14ac:dyDescent="0.3">
      <c r="B32" s="14"/>
      <c r="C32" s="14"/>
      <c r="D32" s="14"/>
      <c r="E32" s="14"/>
      <c r="F32" s="14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5" spans="2:30" x14ac:dyDescent="0.25">
      <c r="AA35" s="5"/>
      <c r="AB35" s="5"/>
      <c r="AC35" s="5"/>
      <c r="AD35" s="5"/>
    </row>
    <row r="36" spans="2:30" x14ac:dyDescent="0.25">
      <c r="B36" s="3" t="s">
        <v>0</v>
      </c>
    </row>
    <row r="37" spans="2:30" x14ac:dyDescent="0.25">
      <c r="B37" s="3" t="s">
        <v>0</v>
      </c>
    </row>
    <row r="38" spans="2:30" x14ac:dyDescent="0.25">
      <c r="B38" s="3" t="s">
        <v>0</v>
      </c>
    </row>
  </sheetData>
  <mergeCells count="15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  <mergeCell ref="A4:B4"/>
  </mergeCells>
  <pageMargins left="0.23622047244094491" right="0.23622047244094491" top="0.35433070866141736" bottom="0.35433070866141736" header="0.31496062992125984" footer="0.31496062992125984"/>
  <pageSetup paperSize="9" scale="59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Галина</cp:lastModifiedBy>
  <cp:lastPrinted>2018-09-27T20:34:00Z</cp:lastPrinted>
  <dcterms:created xsi:type="dcterms:W3CDTF">2015-04-05T12:17:14Z</dcterms:created>
  <dcterms:modified xsi:type="dcterms:W3CDTF">2018-10-17T21:23:18Z</dcterms:modified>
</cp:coreProperties>
</file>